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2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F54" i="1"/>
  <c r="D54" s="1"/>
  <c r="H54"/>
  <c r="G101"/>
  <c r="G99"/>
  <c r="G97"/>
  <c r="G95"/>
  <c r="H89"/>
  <c r="G89"/>
  <c r="H88"/>
  <c r="G88"/>
  <c r="F88"/>
  <c r="E88"/>
  <c r="H87"/>
  <c r="G87"/>
  <c r="F87"/>
  <c r="E87"/>
  <c r="H86"/>
  <c r="G86"/>
  <c r="F86"/>
  <c r="E86"/>
  <c r="H85"/>
  <c r="G85"/>
  <c r="F85"/>
  <c r="E85"/>
  <c r="H84"/>
  <c r="F84"/>
  <c r="D84"/>
  <c r="H83"/>
  <c r="G83"/>
  <c r="G82"/>
  <c r="F82"/>
  <c r="E82"/>
  <c r="G81"/>
  <c r="F81"/>
  <c r="E81"/>
  <c r="H80"/>
  <c r="H79" s="1"/>
  <c r="G80"/>
  <c r="F80"/>
  <c r="E80"/>
  <c r="F79"/>
  <c r="H78"/>
  <c r="G78"/>
  <c r="H77"/>
  <c r="G77"/>
  <c r="F77"/>
  <c r="E77"/>
  <c r="G76"/>
  <c r="F76"/>
  <c r="E76"/>
  <c r="H75"/>
  <c r="H74" s="1"/>
  <c r="G75"/>
  <c r="F75"/>
  <c r="E75"/>
  <c r="F74"/>
  <c r="H73"/>
  <c r="G73"/>
  <c r="F73"/>
  <c r="E73"/>
  <c r="H72"/>
  <c r="G72"/>
  <c r="F72"/>
  <c r="E72"/>
  <c r="H71"/>
  <c r="H70" s="1"/>
  <c r="G71"/>
  <c r="F71"/>
  <c r="E71"/>
  <c r="F70"/>
  <c r="D68"/>
  <c r="H67"/>
  <c r="F67"/>
  <c r="D67"/>
  <c r="H66"/>
  <c r="F66"/>
  <c r="D66"/>
  <c r="H65"/>
  <c r="F65"/>
  <c r="D65"/>
  <c r="H63"/>
  <c r="F63"/>
  <c r="D63"/>
  <c r="B63"/>
  <c r="H62"/>
  <c r="F62"/>
  <c r="D62"/>
  <c r="B62"/>
  <c r="B84" s="1"/>
  <c r="H61"/>
  <c r="F61"/>
  <c r="D61"/>
  <c r="B61"/>
  <c r="B79" s="1"/>
  <c r="H60"/>
  <c r="F60"/>
  <c r="D60"/>
  <c r="B60"/>
  <c r="B59"/>
  <c r="H58"/>
  <c r="H59" s="1"/>
  <c r="F58"/>
  <c r="F59" s="1"/>
  <c r="D59" s="1"/>
  <c r="D58"/>
  <c r="B58"/>
  <c r="D53"/>
  <c r="D52"/>
  <c r="D51"/>
  <c r="D50"/>
  <c r="H49"/>
  <c r="G49"/>
  <c r="F49"/>
  <c r="D49"/>
  <c r="D48"/>
  <c r="D47"/>
  <c r="H46"/>
  <c r="F46"/>
  <c r="D46"/>
  <c r="F45"/>
  <c r="F44"/>
  <c r="H43"/>
  <c r="F43"/>
  <c r="D43"/>
  <c r="D42"/>
  <c r="H41"/>
  <c r="F41"/>
  <c r="D41"/>
  <c r="D40"/>
  <c r="D39"/>
  <c r="D38"/>
  <c r="C38"/>
  <c r="H37"/>
  <c r="H56" s="1"/>
  <c r="F37"/>
  <c r="F56" s="1"/>
  <c r="D37"/>
  <c r="D56" s="1"/>
  <c r="H34"/>
  <c r="F34"/>
  <c r="D34"/>
  <c r="B34"/>
  <c r="B43" s="1"/>
  <c r="B54" s="1"/>
  <c r="H33"/>
  <c r="F33"/>
  <c r="D33"/>
  <c r="B33"/>
  <c r="B42" s="1"/>
  <c r="B53" s="1"/>
  <c r="H30"/>
  <c r="F30"/>
  <c r="D30"/>
  <c r="B30"/>
  <c r="B52" s="1"/>
  <c r="H27"/>
  <c r="F27"/>
  <c r="D27"/>
  <c r="B27"/>
  <c r="B74" s="1"/>
  <c r="H24"/>
  <c r="F24"/>
  <c r="D24"/>
  <c r="B24"/>
  <c r="B70" s="1"/>
  <c r="H23"/>
  <c r="F23"/>
  <c r="D23"/>
  <c r="B23"/>
  <c r="H22"/>
  <c r="F22"/>
  <c r="D22"/>
  <c r="H21"/>
  <c r="F21"/>
  <c r="F55" s="1"/>
  <c r="D21"/>
  <c r="H18"/>
  <c r="H19" s="1"/>
  <c r="F18"/>
  <c r="F19" s="1"/>
  <c r="D18"/>
  <c r="D19" s="1"/>
  <c r="D14" s="1"/>
  <c r="F13"/>
  <c r="F14" s="1"/>
  <c r="D13"/>
  <c r="D15" s="1"/>
  <c r="G10"/>
  <c r="G9"/>
  <c r="G8"/>
  <c r="C7"/>
  <c r="G4"/>
  <c r="B4"/>
  <c r="B3"/>
  <c r="B2"/>
  <c r="B1"/>
  <c r="D70" l="1"/>
  <c r="D74"/>
  <c r="D79"/>
  <c r="H45"/>
  <c r="B41"/>
  <c r="B50"/>
  <c r="B51"/>
  <c r="D45" l="1"/>
  <c r="D44" s="1"/>
  <c r="D55" s="1"/>
  <c r="H44"/>
  <c r="H55" s="1"/>
</calcChain>
</file>

<file path=xl/sharedStrings.xml><?xml version="1.0" encoding="utf-8"?>
<sst xmlns="http://schemas.openxmlformats.org/spreadsheetml/2006/main" count="192" uniqueCount="68">
  <si>
    <t>Протокол заседания мандатной комиссии</t>
  </si>
  <si>
    <t>Мандатная комиссия в составе:</t>
  </si>
  <si>
    <t xml:space="preserve">Председатель – </t>
  </si>
  <si>
    <t>Члены комиссии:</t>
  </si>
  <si>
    <t xml:space="preserve">Главный судья –  </t>
  </si>
  <si>
    <t xml:space="preserve">Главный секретарь – </t>
  </si>
  <si>
    <t xml:space="preserve">Главный врач – </t>
  </si>
  <si>
    <t>рассмотрела заявки и документы на участников команд, прибывших на соревнования.</t>
  </si>
  <si>
    <t xml:space="preserve">На соревнования: </t>
  </si>
  <si>
    <t>прибыло</t>
  </si>
  <si>
    <t>спортсменов</t>
  </si>
  <si>
    <t>организаций</t>
  </si>
  <si>
    <t>допущено всего:</t>
  </si>
  <si>
    <t>снято</t>
  </si>
  <si>
    <t>Полный список допущенных команд приведён в Приложении № 1.</t>
  </si>
  <si>
    <t>Полный список допущенных спортсменов приведён в Приложении № 2.</t>
  </si>
  <si>
    <t xml:space="preserve">Из заявленных: </t>
  </si>
  <si>
    <t>женщины</t>
  </si>
  <si>
    <t>мужчины</t>
  </si>
  <si>
    <t>Из допущенных:</t>
  </si>
  <si>
    <t>всего:</t>
  </si>
  <si>
    <t xml:space="preserve">По видам соревнований: </t>
  </si>
  <si>
    <t>Ката личное</t>
  </si>
  <si>
    <t>участников</t>
  </si>
  <si>
    <t>до 8 лет</t>
  </si>
  <si>
    <t>девочки</t>
  </si>
  <si>
    <t>мальчики</t>
  </si>
  <si>
    <t>Shotokan</t>
  </si>
  <si>
    <t>Rengokai</t>
  </si>
  <si>
    <t>девушки</t>
  </si>
  <si>
    <t>юноши</t>
  </si>
  <si>
    <t>Ката командное</t>
  </si>
  <si>
    <t>команд</t>
  </si>
  <si>
    <t>к/женщин</t>
  </si>
  <si>
    <t>к/мужчин</t>
  </si>
  <si>
    <t>9-10 лет</t>
  </si>
  <si>
    <t>к/девочек</t>
  </si>
  <si>
    <t>к/мальчиков</t>
  </si>
  <si>
    <t>11-12 лет</t>
  </si>
  <si>
    <t>13-14 лет</t>
  </si>
  <si>
    <t>к/девушек</t>
  </si>
  <si>
    <t>к/юношей</t>
  </si>
  <si>
    <t>Кумитэ личное</t>
  </si>
  <si>
    <t>Nihon/Sanbon</t>
  </si>
  <si>
    <t>Shobu Ippon</t>
  </si>
  <si>
    <t>15-17 лет</t>
  </si>
  <si>
    <t>Кумитэ командное</t>
  </si>
  <si>
    <t>к/микст</t>
  </si>
  <si>
    <t>Участников всего (лич/с):</t>
  </si>
  <si>
    <t>Команд всего (кат/кум):</t>
  </si>
  <si>
    <t>По возрастным группам:</t>
  </si>
  <si>
    <t>По квалификации:</t>
  </si>
  <si>
    <t>ЗМС</t>
  </si>
  <si>
    <t>1 разряд</t>
  </si>
  <si>
    <t>1 ю/разряд</t>
  </si>
  <si>
    <t>МСМК</t>
  </si>
  <si>
    <t>2 разряд</t>
  </si>
  <si>
    <t>2 ю/разряд</t>
  </si>
  <si>
    <t>МС</t>
  </si>
  <si>
    <t>3 разряд</t>
  </si>
  <si>
    <t>3 ю/разряд</t>
  </si>
  <si>
    <t>КМС</t>
  </si>
  <si>
    <t>По весовым категориям:</t>
  </si>
  <si>
    <t>Комиссия отмечает:</t>
  </si>
  <si>
    <t>Председатель мандатной комиссии</t>
  </si>
  <si>
    <t>Главный судья</t>
  </si>
  <si>
    <t>Главный секретарь</t>
  </si>
  <si>
    <t>Главный врач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</si>
</sst>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/>
    <xf numFmtId="0" fontId="2" fillId="0" borderId="0" xfId="0" applyFont="1" applyAlignment="1">
      <alignment horizontal="center" vertical="distributed"/>
    </xf>
    <xf numFmtId="0" fontId="3" fillId="0" borderId="0" xfId="0" applyFont="1" applyAlignment="1"/>
    <xf numFmtId="0" fontId="4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right"/>
    </xf>
    <xf numFmtId="14" fontId="2" fillId="0" borderId="0" xfId="0" applyNumberFormat="1" applyFont="1" applyAlignment="1">
      <alignment horizontal="right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7" fillId="0" borderId="0" xfId="0" applyFont="1"/>
    <xf numFmtId="0" fontId="1" fillId="0" borderId="0" xfId="0" applyFont="1" applyAlignment="1">
      <alignment vertical="distributed"/>
    </xf>
    <xf numFmtId="0" fontId="1" fillId="0" borderId="0" xfId="0" applyFont="1" applyAlignment="1">
      <alignment horizontal="justify"/>
    </xf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justify"/>
    </xf>
    <xf numFmtId="0" fontId="1" fillId="2" borderId="0" xfId="0" applyFont="1" applyFill="1" applyAlignment="1">
      <alignment horizontal="justify"/>
    </xf>
    <xf numFmtId="0" fontId="1" fillId="2" borderId="0" xfId="0" applyFont="1" applyFill="1" applyAlignment="1">
      <alignment horizontal="right"/>
    </xf>
    <xf numFmtId="0" fontId="6" fillId="2" borderId="0" xfId="0" applyFont="1" applyFill="1" applyAlignment="1">
      <alignment horizontal="right"/>
    </xf>
    <xf numFmtId="0" fontId="6" fillId="3" borderId="0" xfId="0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8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0" fontId="1" fillId="3" borderId="0" xfId="0" applyFont="1" applyFill="1" applyAlignment="1">
      <alignment horizontal="right"/>
    </xf>
    <xf numFmtId="0" fontId="1" fillId="2" borderId="0" xfId="0" applyFont="1" applyFill="1"/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8" fillId="0" borderId="0" xfId="0" applyFont="1"/>
    <xf numFmtId="0" fontId="9" fillId="0" borderId="0" xfId="0" applyFont="1"/>
    <xf numFmtId="0" fontId="6" fillId="0" borderId="0" xfId="0" applyFont="1"/>
    <xf numFmtId="0" fontId="0" fillId="0" borderId="0" xfId="0" applyFill="1"/>
    <xf numFmtId="0" fontId="1" fillId="0" borderId="0" xfId="0" applyFont="1" applyFill="1" applyAlignment="1">
      <alignment horizontal="justify"/>
    </xf>
    <xf numFmtId="0" fontId="6" fillId="0" borderId="0" xfId="0" applyFont="1" applyFill="1"/>
    <xf numFmtId="0" fontId="1" fillId="0" borderId="0" xfId="0" applyFont="1" applyFill="1"/>
    <xf numFmtId="0" fontId="10" fillId="0" borderId="0" xfId="0" applyFont="1" applyFill="1" applyAlignment="1">
      <alignment horizontal="right"/>
    </xf>
    <xf numFmtId="0" fontId="11" fillId="0" borderId="0" xfId="0" applyFont="1" applyFill="1"/>
    <xf numFmtId="0" fontId="11" fillId="0" borderId="0" xfId="0" applyFont="1" applyFill="1" applyAlignment="1">
      <alignment horizontal="right"/>
    </xf>
    <xf numFmtId="1" fontId="6" fillId="0" borderId="0" xfId="0" applyNumberFormat="1" applyFont="1" applyFill="1" applyAlignment="1">
      <alignment horizontal="right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right"/>
    </xf>
    <xf numFmtId="0" fontId="0" fillId="0" borderId="1" xfId="0" applyFill="1" applyBorder="1"/>
    <xf numFmtId="0" fontId="1" fillId="0" borderId="2" xfId="0" applyFont="1" applyFill="1" applyBorder="1"/>
    <xf numFmtId="0" fontId="1" fillId="0" borderId="2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left"/>
    </xf>
    <xf numFmtId="0" fontId="6" fillId="0" borderId="2" xfId="0" applyFont="1" applyFill="1" applyBorder="1" applyAlignment="1">
      <alignment horizontal="right"/>
    </xf>
    <xf numFmtId="0" fontId="0" fillId="0" borderId="2" xfId="0" applyFill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right"/>
    </xf>
    <xf numFmtId="0" fontId="0" fillId="0" borderId="0" xfId="0" applyFill="1" applyBorder="1"/>
    <xf numFmtId="0" fontId="6" fillId="0" borderId="0" xfId="0" applyFont="1" applyFill="1" applyAlignment="1">
      <alignment horizontal="center" vertical="distributed"/>
    </xf>
    <xf numFmtId="0" fontId="12" fillId="0" borderId="0" xfId="0" applyFont="1" applyFill="1" applyAlignment="1">
      <alignment horizontal="left"/>
    </xf>
    <xf numFmtId="0" fontId="12" fillId="0" borderId="0" xfId="0" applyFont="1" applyFill="1"/>
    <xf numFmtId="0" fontId="12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WUKF-PeterCUP-201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бщ"/>
      <sheetName val="П1"/>
      <sheetName val="П2"/>
      <sheetName val="ВыпМК"/>
      <sheetName val="Ф-2"/>
      <sheetName val="Ф-7"/>
      <sheetName val="Ф-11"/>
      <sheetName val="Ф-12"/>
      <sheetName val="Ф-13"/>
      <sheetName val="ОГС"/>
      <sheetName val="Ф-15"/>
      <sheetName val="ф-16"/>
      <sheetName val="ф-17"/>
      <sheetName val="В-ть"/>
      <sheetName val="ФинОтч"/>
      <sheetName val="Смета"/>
      <sheetName val="Доп"/>
      <sheetName val="Н-Кмп"/>
    </sheetNames>
    <sheetDataSet>
      <sheetData sheetId="0">
        <row r="1">
          <cell r="B1" t="str">
            <v>Санкт-Петербургский филиал РСБИ</v>
          </cell>
        </row>
        <row r="2">
          <cell r="B2" t="str">
            <v>Федерация стилевого каратэ Санкт-Петербурга и ЛО</v>
          </cell>
        </row>
        <row r="3">
          <cell r="B3" t="str">
            <v xml:space="preserve">Всероссийский турнир по стилевому каратэ «Кубок Петра Великого»         </v>
          </cell>
        </row>
        <row r="4">
          <cell r="B4" t="str">
            <v xml:space="preserve">26-27.11.2011 г.  </v>
          </cell>
        </row>
        <row r="5">
          <cell r="B5" t="str">
            <v>г. Санкт-Петербург</v>
          </cell>
        </row>
        <row r="7">
          <cell r="B7" t="str">
            <v>Налимов А.В.</v>
          </cell>
        </row>
        <row r="8">
          <cell r="B8" t="str">
            <v>Гросман А.М.</v>
          </cell>
        </row>
        <row r="9">
          <cell r="B9" t="str">
            <v>Кулигин Н.Н.</v>
          </cell>
        </row>
        <row r="10">
          <cell r="B10" t="str">
            <v>Киселёва А.Г.</v>
          </cell>
        </row>
      </sheetData>
      <sheetData sheetId="1">
        <row r="6">
          <cell r="L6">
            <v>33</v>
          </cell>
        </row>
      </sheetData>
      <sheetData sheetId="2">
        <row r="6">
          <cell r="E6">
            <v>352</v>
          </cell>
        </row>
        <row r="8">
          <cell r="CQ8" t="str">
            <v>18 лет и ст.</v>
          </cell>
        </row>
        <row r="10">
          <cell r="AC10" t="str">
            <v>7-8 лет</v>
          </cell>
          <cell r="AD10" t="str">
            <v>9-10 лет</v>
          </cell>
          <cell r="AE10" t="str">
            <v>11-12 лет</v>
          </cell>
          <cell r="AF10" t="str">
            <v>13-14 лет</v>
          </cell>
          <cell r="AG10" t="str">
            <v>15-17 лет</v>
          </cell>
          <cell r="AH10" t="str">
            <v>18 лет и ст.</v>
          </cell>
          <cell r="BD10" t="str">
            <v>до 30 кг</v>
          </cell>
          <cell r="BE10" t="str">
            <v>до 35 кг</v>
          </cell>
          <cell r="BF10" t="str">
            <v>св 35 кг</v>
          </cell>
          <cell r="BI10" t="str">
            <v>до 30 кг</v>
          </cell>
          <cell r="BJ10" t="str">
            <v>св 30 кг</v>
          </cell>
          <cell r="BK10" t="str">
            <v>-</v>
          </cell>
          <cell r="BM10" t="str">
            <v>до 35 кг</v>
          </cell>
          <cell r="BN10" t="str">
            <v>до 40 кг</v>
          </cell>
          <cell r="BO10" t="str">
            <v>до 45 кг</v>
          </cell>
          <cell r="BP10" t="str">
            <v>св 45 кг</v>
          </cell>
          <cell r="BS10" t="str">
            <v>до 35 кг</v>
          </cell>
          <cell r="BT10" t="str">
            <v>до 40 кг</v>
          </cell>
          <cell r="BU10" t="str">
            <v>св 40 кг</v>
          </cell>
          <cell r="BW10" t="str">
            <v>до 45 кг</v>
          </cell>
          <cell r="BX10" t="str">
            <v>до 50 кг</v>
          </cell>
          <cell r="BY10" t="str">
            <v>до 55 кг</v>
          </cell>
          <cell r="BZ10" t="str">
            <v>св 55 кг</v>
          </cell>
          <cell r="CC10" t="str">
            <v>до 45 кг</v>
          </cell>
          <cell r="CD10" t="str">
            <v>до 50 кг</v>
          </cell>
          <cell r="CE10" t="str">
            <v>св 50 кг</v>
          </cell>
          <cell r="CG10" t="str">
            <v>до 60 кг</v>
          </cell>
          <cell r="CH10" t="str">
            <v>до 65 кг</v>
          </cell>
          <cell r="CI10" t="str">
            <v>до 70 кг</v>
          </cell>
          <cell r="CJ10" t="str">
            <v>до 75 кг</v>
          </cell>
          <cell r="CK10" t="str">
            <v>св 75 кг</v>
          </cell>
          <cell r="CM10" t="str">
            <v>до 50 кг</v>
          </cell>
          <cell r="CN10" t="str">
            <v>до 55 кг</v>
          </cell>
          <cell r="CO10" t="str">
            <v>св 55 кг</v>
          </cell>
          <cell r="CP10" t="str">
            <v>-</v>
          </cell>
        </row>
        <row r="995">
          <cell r="AP995">
            <v>261</v>
          </cell>
          <cell r="AQ995">
            <v>74</v>
          </cell>
          <cell r="AR995">
            <v>0</v>
          </cell>
          <cell r="AT995">
            <v>0</v>
          </cell>
          <cell r="AV995">
            <v>8</v>
          </cell>
          <cell r="AZ995">
            <v>4</v>
          </cell>
          <cell r="BD995">
            <v>20</v>
          </cell>
          <cell r="BE995">
            <v>23</v>
          </cell>
          <cell r="BF995">
            <v>14</v>
          </cell>
          <cell r="BI995">
            <v>4</v>
          </cell>
          <cell r="BJ995">
            <v>10</v>
          </cell>
          <cell r="BK995">
            <v>0</v>
          </cell>
          <cell r="BL995">
            <v>39</v>
          </cell>
          <cell r="BM995">
            <v>22</v>
          </cell>
          <cell r="BO995">
            <v>11</v>
          </cell>
          <cell r="BP995">
            <v>11</v>
          </cell>
          <cell r="BS995">
            <v>5</v>
          </cell>
          <cell r="BT995">
            <v>5</v>
          </cell>
          <cell r="BU995">
            <v>3</v>
          </cell>
          <cell r="BV995">
            <v>27</v>
          </cell>
          <cell r="BW995">
            <v>22</v>
          </cell>
          <cell r="BZ995">
            <v>12</v>
          </cell>
          <cell r="CB995">
            <v>12</v>
          </cell>
          <cell r="CC995">
            <v>3</v>
          </cell>
          <cell r="CD995">
            <v>3</v>
          </cell>
          <cell r="CE995">
            <v>4</v>
          </cell>
          <cell r="CG995">
            <v>16</v>
          </cell>
          <cell r="CH995">
            <v>13</v>
          </cell>
          <cell r="CI995">
            <v>11</v>
          </cell>
          <cell r="CJ995">
            <v>5</v>
          </cell>
          <cell r="CK995">
            <v>6</v>
          </cell>
          <cell r="CL995">
            <v>11</v>
          </cell>
          <cell r="CM995">
            <v>3</v>
          </cell>
          <cell r="CN995">
            <v>3</v>
          </cell>
          <cell r="CO995">
            <v>7</v>
          </cell>
          <cell r="CP995">
            <v>0</v>
          </cell>
          <cell r="CQ995">
            <v>0</v>
          </cell>
          <cell r="CW995">
            <v>0</v>
          </cell>
          <cell r="DF995">
            <v>8</v>
          </cell>
          <cell r="DG995">
            <v>4</v>
          </cell>
          <cell r="DH995">
            <v>66</v>
          </cell>
          <cell r="DI995">
            <v>19</v>
          </cell>
          <cell r="DJ995">
            <v>68</v>
          </cell>
          <cell r="DK995">
            <v>19</v>
          </cell>
          <cell r="DL995">
            <v>58</v>
          </cell>
          <cell r="DM995">
            <v>14</v>
          </cell>
          <cell r="DN995">
            <v>61</v>
          </cell>
          <cell r="DO995">
            <v>18</v>
          </cell>
          <cell r="DP995">
            <v>0</v>
          </cell>
          <cell r="DQ995">
            <v>0</v>
          </cell>
          <cell r="DS995">
            <v>0</v>
          </cell>
          <cell r="DT995">
            <v>0</v>
          </cell>
          <cell r="DU995">
            <v>0</v>
          </cell>
          <cell r="DV995">
            <v>7</v>
          </cell>
          <cell r="DW995">
            <v>11</v>
          </cell>
          <cell r="DX995">
            <v>10</v>
          </cell>
          <cell r="DY995">
            <v>8</v>
          </cell>
          <cell r="DZ995">
            <v>9</v>
          </cell>
          <cell r="EA995">
            <v>3</v>
          </cell>
          <cell r="EB995">
            <v>8</v>
          </cell>
          <cell r="EN995">
            <v>0</v>
          </cell>
          <cell r="EO995">
            <v>0</v>
          </cell>
          <cell r="ER995">
            <v>0</v>
          </cell>
          <cell r="ES995">
            <v>0</v>
          </cell>
          <cell r="FO995">
            <v>0</v>
          </cell>
          <cell r="FP995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159"/>
  <sheetViews>
    <sheetView tabSelected="1" workbookViewId="0">
      <selection activeCell="A22" sqref="A22:XFD22"/>
    </sheetView>
  </sheetViews>
  <sheetFormatPr defaultRowHeight="15.75"/>
  <cols>
    <col min="1" max="1" width="1.140625" style="5" customWidth="1"/>
    <col min="2" max="2" width="22" style="5" customWidth="1"/>
    <col min="3" max="3" width="13.42578125" style="5" customWidth="1"/>
    <col min="4" max="4" width="6.5703125" style="14" customWidth="1"/>
    <col min="5" max="5" width="17.7109375" style="5" customWidth="1"/>
    <col min="6" max="6" width="4.7109375" style="15" customWidth="1"/>
    <col min="7" max="7" width="16.7109375" style="5" customWidth="1"/>
    <col min="8" max="8" width="5.7109375" style="15" customWidth="1"/>
  </cols>
  <sheetData>
    <row r="1" spans="1:9" s="4" customFormat="1">
      <c r="A1" s="1"/>
      <c r="B1" s="2" t="str">
        <f>[1]Общ!B1</f>
        <v>Санкт-Петербургский филиал РСБИ</v>
      </c>
      <c r="C1" s="2"/>
      <c r="D1" s="2"/>
      <c r="E1" s="2"/>
      <c r="F1" s="2"/>
      <c r="G1" s="2"/>
      <c r="H1" s="2"/>
      <c r="I1" s="3"/>
    </row>
    <row r="2" spans="1:9" s="4" customFormat="1">
      <c r="A2" s="1"/>
      <c r="B2" s="2" t="str">
        <f>[1]Общ!B2</f>
        <v>Федерация стилевого каратэ Санкт-Петербурга и ЛО</v>
      </c>
      <c r="C2" s="2"/>
      <c r="D2" s="2"/>
      <c r="E2" s="2"/>
      <c r="F2" s="2"/>
      <c r="G2" s="2"/>
      <c r="H2" s="2"/>
      <c r="I2" s="3"/>
    </row>
    <row r="3" spans="1:9">
      <c r="B3" s="6" t="str">
        <f>[1]Общ!B3</f>
        <v xml:space="preserve">Всероссийский турнир по стилевому каратэ «Кубок Петра Великого»         </v>
      </c>
      <c r="C3" s="6"/>
      <c r="D3" s="6"/>
      <c r="E3" s="6"/>
      <c r="F3" s="6"/>
      <c r="G3" s="6"/>
      <c r="H3" s="6"/>
      <c r="I3" s="7"/>
    </row>
    <row r="4" spans="1:9" ht="15">
      <c r="A4" s="8"/>
      <c r="B4" s="9" t="str">
        <f>[1]Общ!B5</f>
        <v>г. Санкт-Петербург</v>
      </c>
      <c r="C4" s="10"/>
      <c r="D4" s="11"/>
      <c r="E4" s="10"/>
      <c r="F4" s="11"/>
      <c r="G4" s="12" t="str">
        <f>[1]Общ!B4</f>
        <v xml:space="preserve">26-27.11.2011 г.  </v>
      </c>
      <c r="H4" s="7"/>
      <c r="I4" s="7"/>
    </row>
    <row r="5" spans="1:9" s="4" customFormat="1" ht="18.75">
      <c r="A5" s="1"/>
      <c r="B5" s="13" t="s">
        <v>0</v>
      </c>
      <c r="C5" s="13"/>
      <c r="D5" s="13"/>
      <c r="E5" s="13"/>
      <c r="F5" s="13"/>
      <c r="G5" s="13"/>
      <c r="H5" s="13"/>
    </row>
    <row r="6" spans="1:9">
      <c r="B6" s="5" t="s">
        <v>1</v>
      </c>
    </row>
    <row r="7" spans="1:9">
      <c r="B7" s="5" t="s">
        <v>2</v>
      </c>
      <c r="C7" s="16" t="str">
        <f>[1]Общ!B7</f>
        <v>Налимов А.В.</v>
      </c>
      <c r="E7" s="5" t="s">
        <v>3</v>
      </c>
    </row>
    <row r="8" spans="1:9">
      <c r="E8" s="5" t="s">
        <v>4</v>
      </c>
      <c r="G8" s="16" t="str">
        <f>[1]Общ!B8</f>
        <v>Гросман А.М.</v>
      </c>
    </row>
    <row r="9" spans="1:9">
      <c r="E9" s="5" t="s">
        <v>5</v>
      </c>
      <c r="G9" s="16" t="str">
        <f>[1]Общ!B9</f>
        <v>Кулигин Н.Н.</v>
      </c>
    </row>
    <row r="10" spans="1:9">
      <c r="E10" s="5" t="s">
        <v>6</v>
      </c>
      <c r="G10" s="16" t="str">
        <f>[1]Общ!B10</f>
        <v>Киселёва А.Г.</v>
      </c>
    </row>
    <row r="11" spans="1:9">
      <c r="B11" s="17" t="s">
        <v>7</v>
      </c>
      <c r="C11" s="17"/>
      <c r="D11" s="17"/>
      <c r="E11" s="17"/>
      <c r="F11" s="17"/>
      <c r="G11" s="17"/>
      <c r="H11" s="17"/>
    </row>
    <row r="12" spans="1:9">
      <c r="B12" s="5" t="s">
        <v>8</v>
      </c>
    </row>
    <row r="13" spans="1:9">
      <c r="B13" s="5" t="s">
        <v>9</v>
      </c>
      <c r="C13" s="14" t="s">
        <v>10</v>
      </c>
      <c r="D13" s="15">
        <f>[1]П2!E6</f>
        <v>352</v>
      </c>
      <c r="E13" s="14" t="s">
        <v>11</v>
      </c>
      <c r="F13" s="15">
        <f>[1]П1!L6</f>
        <v>33</v>
      </c>
    </row>
    <row r="14" spans="1:9">
      <c r="B14" s="5" t="s">
        <v>12</v>
      </c>
      <c r="C14" s="14" t="s">
        <v>10</v>
      </c>
      <c r="D14" s="15">
        <f>D19</f>
        <v>335</v>
      </c>
      <c r="E14" s="14" t="s">
        <v>11</v>
      </c>
      <c r="F14" s="15">
        <f>F13</f>
        <v>33</v>
      </c>
    </row>
    <row r="15" spans="1:9">
      <c r="B15" s="18" t="s">
        <v>13</v>
      </c>
      <c r="C15" s="14" t="s">
        <v>10</v>
      </c>
      <c r="D15" s="15">
        <f>D13-D14</f>
        <v>17</v>
      </c>
      <c r="E15" s="14" t="s">
        <v>11</v>
      </c>
      <c r="F15" s="15">
        <v>9</v>
      </c>
    </row>
    <row r="16" spans="1:9" s="21" customFormat="1" ht="12.75" hidden="1">
      <c r="A16" s="19"/>
      <c r="B16" s="19" t="s">
        <v>14</v>
      </c>
      <c r="C16" s="19"/>
      <c r="D16" s="19"/>
      <c r="E16" s="19"/>
      <c r="F16" s="19"/>
      <c r="G16" s="19"/>
      <c r="H16" s="20"/>
    </row>
    <row r="17" spans="1:8" s="21" customFormat="1" ht="12.75" hidden="1">
      <c r="A17" s="19"/>
      <c r="B17" s="19" t="s">
        <v>15</v>
      </c>
      <c r="C17" s="19"/>
      <c r="D17" s="19"/>
      <c r="E17" s="19"/>
      <c r="F17" s="19"/>
      <c r="G17" s="19"/>
      <c r="H17" s="20"/>
    </row>
    <row r="18" spans="1:8" hidden="1">
      <c r="B18" s="18" t="s">
        <v>16</v>
      </c>
      <c r="C18" s="14" t="s">
        <v>10</v>
      </c>
      <c r="D18" s="15">
        <f>H18+F18</f>
        <v>335</v>
      </c>
      <c r="E18" s="14" t="s">
        <v>17</v>
      </c>
      <c r="F18" s="15">
        <f>[1]П2!AQ995</f>
        <v>74</v>
      </c>
      <c r="G18" s="14" t="s">
        <v>18</v>
      </c>
      <c r="H18" s="15">
        <f>[1]П2!AP995</f>
        <v>261</v>
      </c>
    </row>
    <row r="19" spans="1:8">
      <c r="B19" s="18" t="s">
        <v>19</v>
      </c>
      <c r="C19" s="14" t="s">
        <v>20</v>
      </c>
      <c r="D19" s="15">
        <f>D18</f>
        <v>335</v>
      </c>
      <c r="E19" s="14" t="s">
        <v>17</v>
      </c>
      <c r="F19" s="15">
        <f>F18</f>
        <v>74</v>
      </c>
      <c r="G19" s="14" t="s">
        <v>18</v>
      </c>
      <c r="H19" s="15">
        <f>H18</f>
        <v>261</v>
      </c>
    </row>
    <row r="20" spans="1:8">
      <c r="B20" s="22" t="s">
        <v>21</v>
      </c>
      <c r="C20" s="23"/>
    </row>
    <row r="21" spans="1:8">
      <c r="B21" s="24" t="s">
        <v>22</v>
      </c>
      <c r="C21" s="25" t="s">
        <v>23</v>
      </c>
      <c r="D21" s="26">
        <f>D24+D27+D30+D33</f>
        <v>195</v>
      </c>
      <c r="E21" s="25" t="s">
        <v>17</v>
      </c>
      <c r="F21" s="26">
        <f>F24+F27+F30+F33</f>
        <v>58</v>
      </c>
      <c r="G21" s="25" t="s">
        <v>18</v>
      </c>
      <c r="H21" s="26">
        <f>H24+H27+H30+H33</f>
        <v>137</v>
      </c>
    </row>
    <row r="22" spans="1:8" hidden="1">
      <c r="B22" s="14" t="s">
        <v>24</v>
      </c>
      <c r="C22" s="14" t="s">
        <v>10</v>
      </c>
      <c r="D22" s="15">
        <f t="shared" ref="D22:D43" si="0">F22+H22</f>
        <v>12</v>
      </c>
      <c r="E22" s="14" t="s">
        <v>25</v>
      </c>
      <c r="F22" s="27">
        <f>[1]П2!AT995+[1]П2!AZ995</f>
        <v>4</v>
      </c>
      <c r="G22" s="14" t="s">
        <v>26</v>
      </c>
      <c r="H22" s="27">
        <f>[1]П2!AR995+[1]П2!AV995</f>
        <v>8</v>
      </c>
    </row>
    <row r="23" spans="1:8">
      <c r="B23" s="14" t="str">
        <f>[1]П2!AC10</f>
        <v>7-8 лет</v>
      </c>
      <c r="C23" s="14" t="s">
        <v>10</v>
      </c>
      <c r="D23" s="15">
        <f t="shared" si="0"/>
        <v>12</v>
      </c>
      <c r="E23" s="14" t="s">
        <v>25</v>
      </c>
      <c r="F23" s="28">
        <f>[1]П2!AZ995</f>
        <v>4</v>
      </c>
      <c r="G23" s="14" t="s">
        <v>26</v>
      </c>
      <c r="H23" s="28">
        <f>[1]П2!AV995</f>
        <v>8</v>
      </c>
    </row>
    <row r="24" spans="1:8">
      <c r="B24" s="14" t="str">
        <f>[1]П2!AD10</f>
        <v>9-10 лет</v>
      </c>
      <c r="C24" s="14" t="s">
        <v>10</v>
      </c>
      <c r="D24" s="15">
        <f t="shared" si="0"/>
        <v>70</v>
      </c>
      <c r="E24" s="14" t="s">
        <v>25</v>
      </c>
      <c r="F24" s="28">
        <f>F25+F26</f>
        <v>18</v>
      </c>
      <c r="G24" s="14" t="s">
        <v>26</v>
      </c>
      <c r="H24" s="28">
        <f>H25+H26</f>
        <v>52</v>
      </c>
    </row>
    <row r="25" spans="1:8">
      <c r="B25" s="14"/>
      <c r="C25" s="14" t="s">
        <v>27</v>
      </c>
      <c r="D25" s="15"/>
      <c r="E25" s="14" t="s">
        <v>25</v>
      </c>
      <c r="F25" s="28">
        <v>12</v>
      </c>
      <c r="G25" s="14" t="s">
        <v>26</v>
      </c>
      <c r="H25" s="28">
        <v>40</v>
      </c>
    </row>
    <row r="26" spans="1:8">
      <c r="B26" s="14"/>
      <c r="C26" s="14" t="s">
        <v>28</v>
      </c>
      <c r="D26" s="15"/>
      <c r="E26" s="14" t="s">
        <v>25</v>
      </c>
      <c r="F26" s="28">
        <v>6</v>
      </c>
      <c r="G26" s="14" t="s">
        <v>26</v>
      </c>
      <c r="H26" s="28">
        <v>12</v>
      </c>
    </row>
    <row r="27" spans="1:8">
      <c r="B27" s="14" t="str">
        <f>[1]П2!AE10</f>
        <v>11-12 лет</v>
      </c>
      <c r="C27" s="14" t="s">
        <v>10</v>
      </c>
      <c r="D27" s="15">
        <f t="shared" si="0"/>
        <v>56</v>
      </c>
      <c r="E27" s="14" t="s">
        <v>25</v>
      </c>
      <c r="F27" s="28">
        <f>F28+F29</f>
        <v>17</v>
      </c>
      <c r="G27" s="14" t="s">
        <v>26</v>
      </c>
      <c r="H27" s="28">
        <f>[1]П2!BL995</f>
        <v>39</v>
      </c>
    </row>
    <row r="28" spans="1:8">
      <c r="B28" s="14"/>
      <c r="C28" s="14" t="s">
        <v>27</v>
      </c>
      <c r="D28" s="15"/>
      <c r="E28" s="14" t="s">
        <v>25</v>
      </c>
      <c r="F28" s="28">
        <v>13</v>
      </c>
      <c r="G28" s="14" t="s">
        <v>26</v>
      </c>
      <c r="H28" s="28">
        <v>28</v>
      </c>
    </row>
    <row r="29" spans="1:8">
      <c r="B29" s="14"/>
      <c r="C29" s="14" t="s">
        <v>28</v>
      </c>
      <c r="D29" s="15"/>
      <c r="E29" s="14" t="s">
        <v>25</v>
      </c>
      <c r="F29" s="28">
        <v>4</v>
      </c>
      <c r="G29" s="14" t="s">
        <v>26</v>
      </c>
      <c r="H29" s="28">
        <v>11</v>
      </c>
    </row>
    <row r="30" spans="1:8">
      <c r="B30" s="14" t="str">
        <f>[1]П2!AF10</f>
        <v>13-14 лет</v>
      </c>
      <c r="C30" s="14" t="s">
        <v>10</v>
      </c>
      <c r="D30" s="15">
        <f t="shared" si="0"/>
        <v>39</v>
      </c>
      <c r="E30" s="14" t="s">
        <v>25</v>
      </c>
      <c r="F30" s="28">
        <f>[1]П2!CB995</f>
        <v>12</v>
      </c>
      <c r="G30" s="14" t="s">
        <v>26</v>
      </c>
      <c r="H30" s="28">
        <f>[1]П2!BV995</f>
        <v>27</v>
      </c>
    </row>
    <row r="31" spans="1:8">
      <c r="B31" s="14"/>
      <c r="C31" s="14" t="s">
        <v>27</v>
      </c>
      <c r="D31" s="15"/>
      <c r="E31" s="14" t="s">
        <v>25</v>
      </c>
      <c r="F31" s="28">
        <v>9</v>
      </c>
      <c r="G31" s="14" t="s">
        <v>26</v>
      </c>
      <c r="H31" s="28">
        <v>16</v>
      </c>
    </row>
    <row r="32" spans="1:8">
      <c r="B32" s="14"/>
      <c r="C32" s="14" t="s">
        <v>28</v>
      </c>
      <c r="D32" s="15"/>
      <c r="E32" s="14" t="s">
        <v>25</v>
      </c>
      <c r="F32" s="28">
        <v>3</v>
      </c>
      <c r="G32" s="14" t="s">
        <v>26</v>
      </c>
      <c r="H32" s="28">
        <v>11</v>
      </c>
    </row>
    <row r="33" spans="2:8">
      <c r="B33" s="14" t="str">
        <f>[1]П2!AG10</f>
        <v>15-17 лет</v>
      </c>
      <c r="C33" s="14" t="s">
        <v>10</v>
      </c>
      <c r="D33" s="15">
        <f t="shared" si="0"/>
        <v>30</v>
      </c>
      <c r="E33" s="14" t="s">
        <v>29</v>
      </c>
      <c r="F33" s="28">
        <f>[1]П2!CL995</f>
        <v>11</v>
      </c>
      <c r="G33" s="14" t="s">
        <v>30</v>
      </c>
      <c r="H33" s="28">
        <f>H35+H36</f>
        <v>19</v>
      </c>
    </row>
    <row r="34" spans="2:8">
      <c r="B34" s="14" t="str">
        <f>[1]П2!AH10</f>
        <v>18 лет и ст.</v>
      </c>
      <c r="C34" s="14" t="s">
        <v>10</v>
      </c>
      <c r="D34" s="15">
        <f t="shared" si="0"/>
        <v>0</v>
      </c>
      <c r="E34" s="14" t="s">
        <v>29</v>
      </c>
      <c r="F34" s="28">
        <f>[1]П2!CW995</f>
        <v>0</v>
      </c>
      <c r="G34" s="14" t="s">
        <v>30</v>
      </c>
      <c r="H34" s="28">
        <f>[1]П2!CQ995</f>
        <v>0</v>
      </c>
    </row>
    <row r="35" spans="2:8">
      <c r="B35" s="14"/>
      <c r="C35" s="14" t="s">
        <v>27</v>
      </c>
      <c r="D35" s="15"/>
      <c r="E35" s="14" t="s">
        <v>29</v>
      </c>
      <c r="F35" s="28">
        <v>5</v>
      </c>
      <c r="G35" s="14" t="s">
        <v>30</v>
      </c>
      <c r="H35" s="28">
        <v>7</v>
      </c>
    </row>
    <row r="36" spans="2:8">
      <c r="B36" s="14"/>
      <c r="C36" s="14" t="s">
        <v>28</v>
      </c>
      <c r="D36" s="15"/>
      <c r="E36" s="14" t="s">
        <v>29</v>
      </c>
      <c r="F36" s="28">
        <v>6</v>
      </c>
      <c r="G36" s="14" t="s">
        <v>30</v>
      </c>
      <c r="H36" s="28">
        <v>12</v>
      </c>
    </row>
    <row r="37" spans="2:8">
      <c r="B37" s="24" t="s">
        <v>31</v>
      </c>
      <c r="C37" s="25" t="s">
        <v>32</v>
      </c>
      <c r="D37" s="26">
        <f t="shared" si="0"/>
        <v>24</v>
      </c>
      <c r="E37" s="25" t="s">
        <v>33</v>
      </c>
      <c r="F37" s="26">
        <f>F39+F40+F41+F42+F43+F38</f>
        <v>9</v>
      </c>
      <c r="G37" s="25" t="s">
        <v>34</v>
      </c>
      <c r="H37" s="26">
        <f>H39+H40+H41+H42+H43+H38</f>
        <v>15</v>
      </c>
    </row>
    <row r="38" spans="2:8">
      <c r="B38" s="14" t="s">
        <v>35</v>
      </c>
      <c r="C38" s="14" t="str">
        <f>C39</f>
        <v>команд</v>
      </c>
      <c r="D38" s="15">
        <f t="shared" si="0"/>
        <v>6</v>
      </c>
      <c r="E38" s="14" t="s">
        <v>36</v>
      </c>
      <c r="F38" s="15">
        <v>1</v>
      </c>
      <c r="G38" s="14" t="s">
        <v>37</v>
      </c>
      <c r="H38" s="28">
        <v>5</v>
      </c>
    </row>
    <row r="39" spans="2:8">
      <c r="B39" s="14" t="s">
        <v>38</v>
      </c>
      <c r="C39" s="14" t="s">
        <v>32</v>
      </c>
      <c r="D39" s="15">
        <f t="shared" si="0"/>
        <v>9</v>
      </c>
      <c r="E39" s="14" t="s">
        <v>36</v>
      </c>
      <c r="F39" s="15">
        <v>4</v>
      </c>
      <c r="G39" s="14" t="s">
        <v>37</v>
      </c>
      <c r="H39" s="28">
        <v>5</v>
      </c>
    </row>
    <row r="40" spans="2:8">
      <c r="B40" s="14" t="s">
        <v>39</v>
      </c>
      <c r="C40" s="14" t="s">
        <v>32</v>
      </c>
      <c r="D40" s="15">
        <f t="shared" si="0"/>
        <v>5</v>
      </c>
      <c r="E40" s="14" t="s">
        <v>36</v>
      </c>
      <c r="F40" s="28">
        <v>2</v>
      </c>
      <c r="G40" s="14" t="s">
        <v>37</v>
      </c>
      <c r="H40" s="28">
        <v>3</v>
      </c>
    </row>
    <row r="41" spans="2:8">
      <c r="B41" s="14" t="str">
        <f>B30</f>
        <v>13-14 лет</v>
      </c>
      <c r="C41" s="14" t="s">
        <v>32</v>
      </c>
      <c r="D41" s="15">
        <f t="shared" si="0"/>
        <v>0</v>
      </c>
      <c r="E41" s="14" t="s">
        <v>40</v>
      </c>
      <c r="F41" s="15">
        <f>CEILING(([1]П2!EO995/3),1)</f>
        <v>0</v>
      </c>
      <c r="G41" s="14" t="s">
        <v>41</v>
      </c>
      <c r="H41" s="28">
        <f>[1]П2!EN995</f>
        <v>0</v>
      </c>
    </row>
    <row r="42" spans="2:8">
      <c r="B42" s="14" t="str">
        <f>B33</f>
        <v>15-17 лет</v>
      </c>
      <c r="C42" s="14" t="s">
        <v>32</v>
      </c>
      <c r="D42" s="15">
        <f t="shared" si="0"/>
        <v>4</v>
      </c>
      <c r="E42" s="14" t="s">
        <v>40</v>
      </c>
      <c r="F42" s="15">
        <v>2</v>
      </c>
      <c r="G42" s="14" t="s">
        <v>41</v>
      </c>
      <c r="H42" s="28">
        <v>2</v>
      </c>
    </row>
    <row r="43" spans="2:8" hidden="1">
      <c r="B43" s="14" t="str">
        <f>B34</f>
        <v>18 лет и ст.</v>
      </c>
      <c r="C43" s="14" t="s">
        <v>32</v>
      </c>
      <c r="D43" s="15">
        <f t="shared" si="0"/>
        <v>0</v>
      </c>
      <c r="E43" s="14" t="s">
        <v>33</v>
      </c>
      <c r="F43" s="15">
        <f>[1]П2!ES995</f>
        <v>0</v>
      </c>
      <c r="G43" s="14" t="s">
        <v>34</v>
      </c>
      <c r="H43" s="28">
        <f>[1]П2!ER995</f>
        <v>0</v>
      </c>
    </row>
    <row r="44" spans="2:8">
      <c r="B44" s="5" t="s">
        <v>42</v>
      </c>
      <c r="C44" s="14" t="s">
        <v>23</v>
      </c>
      <c r="D44" s="15">
        <f>D45+D46</f>
        <v>303</v>
      </c>
      <c r="E44" s="14" t="s">
        <v>17</v>
      </c>
      <c r="F44" s="15">
        <f>F45+F46</f>
        <v>58</v>
      </c>
      <c r="G44" s="14" t="s">
        <v>18</v>
      </c>
      <c r="H44" s="28">
        <f>H45+H46</f>
        <v>245</v>
      </c>
    </row>
    <row r="45" spans="2:8">
      <c r="B45" s="29" t="s">
        <v>43</v>
      </c>
      <c r="C45" s="14" t="s">
        <v>23</v>
      </c>
      <c r="D45" s="15">
        <f>F45+H45</f>
        <v>270</v>
      </c>
      <c r="E45" s="14" t="s">
        <v>17</v>
      </c>
      <c r="F45" s="15">
        <f>F70+F74+F79+F84</f>
        <v>50</v>
      </c>
      <c r="G45" s="14" t="s">
        <v>18</v>
      </c>
      <c r="H45" s="28">
        <f>H70+H74+H79+H84</f>
        <v>220</v>
      </c>
    </row>
    <row r="46" spans="2:8">
      <c r="B46" s="29" t="s">
        <v>44</v>
      </c>
      <c r="C46" s="30" t="s">
        <v>23</v>
      </c>
      <c r="D46" s="28">
        <f>D47+D48</f>
        <v>33</v>
      </c>
      <c r="E46" s="30" t="s">
        <v>29</v>
      </c>
      <c r="F46" s="28">
        <f>F47+F48</f>
        <v>8</v>
      </c>
      <c r="G46" s="30" t="s">
        <v>30</v>
      </c>
      <c r="H46" s="28">
        <f>H47+H48</f>
        <v>25</v>
      </c>
    </row>
    <row r="47" spans="2:8">
      <c r="B47" s="31" t="s">
        <v>39</v>
      </c>
      <c r="C47" s="30" t="s">
        <v>23</v>
      </c>
      <c r="D47" s="28">
        <f>F47+H47</f>
        <v>15</v>
      </c>
      <c r="E47" s="30" t="s">
        <v>29</v>
      </c>
      <c r="F47" s="28">
        <v>3</v>
      </c>
      <c r="G47" s="30" t="s">
        <v>30</v>
      </c>
      <c r="H47" s="28">
        <v>12</v>
      </c>
    </row>
    <row r="48" spans="2:8">
      <c r="B48" s="31" t="s">
        <v>45</v>
      </c>
      <c r="C48" s="30" t="s">
        <v>23</v>
      </c>
      <c r="D48" s="28">
        <f>F48+H48</f>
        <v>18</v>
      </c>
      <c r="E48" s="30" t="s">
        <v>29</v>
      </c>
      <c r="F48" s="28">
        <v>5</v>
      </c>
      <c r="G48" s="30" t="s">
        <v>30</v>
      </c>
      <c r="H48" s="28">
        <v>13</v>
      </c>
    </row>
    <row r="49" spans="2:8">
      <c r="B49" s="32" t="s">
        <v>46</v>
      </c>
      <c r="C49" s="25" t="s">
        <v>32</v>
      </c>
      <c r="D49" s="26">
        <f t="shared" ref="D49:D54" si="1">F49+H49</f>
        <v>33</v>
      </c>
      <c r="E49" s="25"/>
      <c r="F49" s="26">
        <f>F50+F51+F52+F53</f>
        <v>0</v>
      </c>
      <c r="G49" s="25" t="str">
        <f>G54</f>
        <v>к/мужчин</v>
      </c>
      <c r="H49" s="26">
        <f>H50+H51+H52+H53+H54</f>
        <v>33</v>
      </c>
    </row>
    <row r="50" spans="2:8">
      <c r="B50" s="14" t="str">
        <f>B24</f>
        <v>9-10 лет</v>
      </c>
      <c r="C50" s="14" t="s">
        <v>32</v>
      </c>
      <c r="D50" s="15">
        <f t="shared" si="1"/>
        <v>10</v>
      </c>
      <c r="E50" s="14"/>
      <c r="G50" s="14" t="s">
        <v>37</v>
      </c>
      <c r="H50" s="28">
        <v>10</v>
      </c>
    </row>
    <row r="51" spans="2:8">
      <c r="B51" s="14" t="str">
        <f>B27</f>
        <v>11-12 лет</v>
      </c>
      <c r="C51" s="14" t="s">
        <v>32</v>
      </c>
      <c r="D51" s="15">
        <f t="shared" si="1"/>
        <v>9</v>
      </c>
      <c r="E51" s="33" t="s">
        <v>47</v>
      </c>
      <c r="F51" s="34">
        <v>0</v>
      </c>
      <c r="G51" s="14" t="s">
        <v>37</v>
      </c>
      <c r="H51" s="28">
        <v>9</v>
      </c>
    </row>
    <row r="52" spans="2:8">
      <c r="B52" s="14" t="str">
        <f>B30</f>
        <v>13-14 лет</v>
      </c>
      <c r="C52" s="14" t="s">
        <v>32</v>
      </c>
      <c r="D52" s="15">
        <f t="shared" si="1"/>
        <v>9</v>
      </c>
      <c r="E52" s="33" t="s">
        <v>40</v>
      </c>
      <c r="F52" s="34">
        <v>0</v>
      </c>
      <c r="G52" s="14" t="s">
        <v>41</v>
      </c>
      <c r="H52" s="28">
        <v>9</v>
      </c>
    </row>
    <row r="53" spans="2:8">
      <c r="B53" s="14" t="str">
        <f>B42</f>
        <v>15-17 лет</v>
      </c>
      <c r="C53" s="14" t="s">
        <v>32</v>
      </c>
      <c r="D53" s="15">
        <f t="shared" si="1"/>
        <v>5</v>
      </c>
      <c r="E53" s="14"/>
      <c r="G53" s="14" t="s">
        <v>41</v>
      </c>
      <c r="H53" s="28">
        <v>5</v>
      </c>
    </row>
    <row r="54" spans="2:8" hidden="1">
      <c r="B54" s="14" t="str">
        <f>B43</f>
        <v>18 лет и ст.</v>
      </c>
      <c r="C54" s="14" t="s">
        <v>32</v>
      </c>
      <c r="D54" s="15">
        <f t="shared" si="1"/>
        <v>0</v>
      </c>
      <c r="E54" s="14" t="s">
        <v>33</v>
      </c>
      <c r="F54" s="15">
        <f>FLOOR((([1]П2!FP995)/3),1)</f>
        <v>0</v>
      </c>
      <c r="G54" s="14" t="s">
        <v>34</v>
      </c>
      <c r="H54" s="28">
        <f>FLOOR((([1]П2!FO995)/3),1)</f>
        <v>0</v>
      </c>
    </row>
    <row r="55" spans="2:8">
      <c r="B55" s="5" t="s">
        <v>48</v>
      </c>
      <c r="D55" s="15">
        <f>D21+D44</f>
        <v>498</v>
      </c>
      <c r="E55" s="14" t="s">
        <v>17</v>
      </c>
      <c r="F55" s="15">
        <f>F21+F44</f>
        <v>116</v>
      </c>
      <c r="G55" s="14" t="s">
        <v>18</v>
      </c>
      <c r="H55" s="28">
        <f>H21+H44</f>
        <v>382</v>
      </c>
    </row>
    <row r="56" spans="2:8">
      <c r="B56" s="5" t="s">
        <v>49</v>
      </c>
      <c r="D56" s="15">
        <f>D37+D49</f>
        <v>57</v>
      </c>
      <c r="E56" s="14" t="s">
        <v>17</v>
      </c>
      <c r="F56" s="15">
        <f>F37+F49</f>
        <v>9</v>
      </c>
      <c r="G56" s="14" t="s">
        <v>18</v>
      </c>
      <c r="H56" s="15">
        <f>H37+H49</f>
        <v>48</v>
      </c>
    </row>
    <row r="57" spans="2:8">
      <c r="B57" s="35" t="s">
        <v>50</v>
      </c>
      <c r="C57" s="36"/>
      <c r="E57" s="18"/>
    </row>
    <row r="58" spans="2:8">
      <c r="B58" s="14" t="str">
        <f>[1]П2!AC10</f>
        <v>7-8 лет</v>
      </c>
      <c r="C58" s="14" t="s">
        <v>10</v>
      </c>
      <c r="D58" s="37">
        <f t="shared" ref="D58:D63" si="2">F58+H58</f>
        <v>12</v>
      </c>
      <c r="E58" s="14" t="s">
        <v>25</v>
      </c>
      <c r="F58" s="37">
        <f>[1]П2!DG995</f>
        <v>4</v>
      </c>
      <c r="G58" s="14" t="s">
        <v>26</v>
      </c>
      <c r="H58" s="37">
        <f>[1]П2!DF995</f>
        <v>8</v>
      </c>
    </row>
    <row r="59" spans="2:8">
      <c r="B59" s="14" t="str">
        <f>[1]П2!AD10</f>
        <v>9-10 лет</v>
      </c>
      <c r="C59" s="14" t="s">
        <v>10</v>
      </c>
      <c r="D59" s="15">
        <f t="shared" si="2"/>
        <v>97</v>
      </c>
      <c r="E59" s="14" t="s">
        <v>25</v>
      </c>
      <c r="F59" s="15">
        <f>[1]П2!DI995+F58</f>
        <v>23</v>
      </c>
      <c r="G59" s="14" t="s">
        <v>26</v>
      </c>
      <c r="H59" s="15">
        <f>[1]П2!DH995+H58</f>
        <v>74</v>
      </c>
    </row>
    <row r="60" spans="2:8">
      <c r="B60" s="14" t="str">
        <f>[1]П2!AE10</f>
        <v>11-12 лет</v>
      </c>
      <c r="C60" s="14" t="s">
        <v>10</v>
      </c>
      <c r="D60" s="15">
        <f t="shared" si="2"/>
        <v>87</v>
      </c>
      <c r="E60" s="14" t="s">
        <v>25</v>
      </c>
      <c r="F60" s="15">
        <f>[1]П2!DK995</f>
        <v>19</v>
      </c>
      <c r="G60" s="14" t="s">
        <v>26</v>
      </c>
      <c r="H60" s="15">
        <f>[1]П2!DJ995</f>
        <v>68</v>
      </c>
    </row>
    <row r="61" spans="2:8">
      <c r="B61" s="14" t="str">
        <f>[1]П2!AF10</f>
        <v>13-14 лет</v>
      </c>
      <c r="C61" s="14" t="s">
        <v>10</v>
      </c>
      <c r="D61" s="15">
        <f t="shared" si="2"/>
        <v>72</v>
      </c>
      <c r="E61" s="14" t="s">
        <v>25</v>
      </c>
      <c r="F61" s="15">
        <f>[1]П2!DM995</f>
        <v>14</v>
      </c>
      <c r="G61" s="14" t="s">
        <v>26</v>
      </c>
      <c r="H61" s="15">
        <f>[1]П2!DL995</f>
        <v>58</v>
      </c>
    </row>
    <row r="62" spans="2:8">
      <c r="B62" s="14" t="str">
        <f>[1]П2!AG10</f>
        <v>15-17 лет</v>
      </c>
      <c r="C62" s="14" t="s">
        <v>10</v>
      </c>
      <c r="D62" s="37">
        <f t="shared" si="2"/>
        <v>79</v>
      </c>
      <c r="E62" s="14" t="s">
        <v>29</v>
      </c>
      <c r="F62" s="37">
        <f>[1]П2!DO995</f>
        <v>18</v>
      </c>
      <c r="G62" s="14" t="s">
        <v>30</v>
      </c>
      <c r="H62" s="37">
        <f>[1]П2!DN995</f>
        <v>61</v>
      </c>
    </row>
    <row r="63" spans="2:8">
      <c r="B63" s="14" t="str">
        <f>[1]П2!CQ8</f>
        <v>18 лет и ст.</v>
      </c>
      <c r="C63" s="14" t="s">
        <v>10</v>
      </c>
      <c r="D63" s="15">
        <f t="shared" si="2"/>
        <v>0</v>
      </c>
      <c r="E63" s="14" t="s">
        <v>17</v>
      </c>
      <c r="F63" s="15">
        <f>[1]П2!DQ995</f>
        <v>0</v>
      </c>
      <c r="G63" s="14" t="s">
        <v>18</v>
      </c>
      <c r="H63" s="15">
        <f>[1]П2!DP995</f>
        <v>0</v>
      </c>
    </row>
    <row r="64" spans="2:8">
      <c r="B64" s="35" t="s">
        <v>51</v>
      </c>
      <c r="C64" s="14"/>
      <c r="D64" s="15"/>
      <c r="E64" s="14"/>
      <c r="G64" s="14"/>
    </row>
    <row r="65" spans="2:9">
      <c r="B65" s="14"/>
      <c r="C65" s="14" t="s">
        <v>52</v>
      </c>
      <c r="D65" s="15">
        <f>[1]П2!DS995</f>
        <v>0</v>
      </c>
      <c r="E65" s="14" t="s">
        <v>53</v>
      </c>
      <c r="F65" s="15">
        <f>[1]П2!DW995</f>
        <v>11</v>
      </c>
      <c r="G65" s="14" t="s">
        <v>54</v>
      </c>
      <c r="H65" s="15">
        <f>[1]П2!DZ995</f>
        <v>9</v>
      </c>
    </row>
    <row r="66" spans="2:9">
      <c r="B66" s="14"/>
      <c r="C66" s="14" t="s">
        <v>55</v>
      </c>
      <c r="D66" s="15">
        <f>[1]П2!DT995</f>
        <v>0</v>
      </c>
      <c r="E66" s="14" t="s">
        <v>56</v>
      </c>
      <c r="F66" s="15">
        <f>[1]П2!DX995</f>
        <v>10</v>
      </c>
      <c r="G66" s="14" t="s">
        <v>57</v>
      </c>
      <c r="H66" s="15">
        <f>[1]П2!EA995</f>
        <v>3</v>
      </c>
    </row>
    <row r="67" spans="2:9">
      <c r="B67" s="14"/>
      <c r="C67" s="14" t="s">
        <v>58</v>
      </c>
      <c r="D67" s="15">
        <f>[1]П2!DU995</f>
        <v>0</v>
      </c>
      <c r="E67" s="14" t="s">
        <v>59</v>
      </c>
      <c r="F67" s="15">
        <f>[1]П2!DY995</f>
        <v>8</v>
      </c>
      <c r="G67" s="14" t="s">
        <v>60</v>
      </c>
      <c r="H67" s="15">
        <f>[1]П2!EB995</f>
        <v>8</v>
      </c>
    </row>
    <row r="68" spans="2:9">
      <c r="B68" s="14"/>
      <c r="C68" s="14" t="s">
        <v>61</v>
      </c>
      <c r="D68" s="15">
        <f>[1]П2!DV995</f>
        <v>7</v>
      </c>
      <c r="E68" s="14"/>
      <c r="G68" s="14"/>
    </row>
    <row r="69" spans="2:9">
      <c r="B69" s="22" t="s">
        <v>62</v>
      </c>
      <c r="C69" s="23"/>
      <c r="E69" s="18"/>
    </row>
    <row r="70" spans="2:9">
      <c r="B70" s="30" t="str">
        <f>B24</f>
        <v>9-10 лет</v>
      </c>
      <c r="C70" s="30" t="s">
        <v>23</v>
      </c>
      <c r="D70" s="40">
        <f>F70+H70</f>
        <v>71</v>
      </c>
      <c r="E70" s="30" t="s">
        <v>25</v>
      </c>
      <c r="F70" s="40">
        <f>F71+F72+F73</f>
        <v>14</v>
      </c>
      <c r="G70" s="30" t="s">
        <v>26</v>
      </c>
      <c r="H70" s="40">
        <f>H71+H72+H73</f>
        <v>57</v>
      </c>
      <c r="I70" s="38"/>
    </row>
    <row r="71" spans="2:9">
      <c r="B71" s="30"/>
      <c r="C71" s="41"/>
      <c r="D71" s="40"/>
      <c r="E71" s="30" t="str">
        <f>[1]П2!BI10</f>
        <v>до 30 кг</v>
      </c>
      <c r="F71" s="40">
        <f>[1]П2!BI995</f>
        <v>4</v>
      </c>
      <c r="G71" s="30" t="str">
        <f>[1]П2!BD10</f>
        <v>до 30 кг</v>
      </c>
      <c r="H71" s="40">
        <f>[1]П2!BD995</f>
        <v>20</v>
      </c>
      <c r="I71" s="38"/>
    </row>
    <row r="72" spans="2:9">
      <c r="B72" s="30"/>
      <c r="C72" s="41"/>
      <c r="D72" s="40"/>
      <c r="E72" s="30" t="str">
        <f>[1]П2!BJ10</f>
        <v>св 30 кг</v>
      </c>
      <c r="F72" s="40">
        <f>[1]П2!BJ995</f>
        <v>10</v>
      </c>
      <c r="G72" s="30" t="str">
        <f>[1]П2!BE10</f>
        <v>до 35 кг</v>
      </c>
      <c r="H72" s="40">
        <f>[1]П2!BE995</f>
        <v>23</v>
      </c>
      <c r="I72" s="38"/>
    </row>
    <row r="73" spans="2:9">
      <c r="B73" s="30"/>
      <c r="C73" s="41"/>
      <c r="D73" s="40"/>
      <c r="E73" s="42" t="str">
        <f>[1]П2!BK10</f>
        <v>-</v>
      </c>
      <c r="F73" s="43">
        <f>[1]П2!BK995</f>
        <v>0</v>
      </c>
      <c r="G73" s="30" t="str">
        <f>[1]П2!BF10</f>
        <v>св 35 кг</v>
      </c>
      <c r="H73" s="40">
        <f>[1]П2!BF995</f>
        <v>14</v>
      </c>
      <c r="I73" s="38"/>
    </row>
    <row r="74" spans="2:9">
      <c r="B74" s="31" t="str">
        <f>B27</f>
        <v>11-12 лет</v>
      </c>
      <c r="C74" s="30" t="s">
        <v>23</v>
      </c>
      <c r="D74" s="28">
        <f>F74+H74</f>
        <v>75</v>
      </c>
      <c r="E74" s="30" t="s">
        <v>25</v>
      </c>
      <c r="F74" s="28">
        <f>F75+F76+F77</f>
        <v>13</v>
      </c>
      <c r="G74" s="30" t="s">
        <v>26</v>
      </c>
      <c r="H74" s="28">
        <f>H75+H76+H77+H78</f>
        <v>62</v>
      </c>
      <c r="I74" s="38"/>
    </row>
    <row r="75" spans="2:9">
      <c r="B75" s="41"/>
      <c r="C75" s="41"/>
      <c r="D75" s="28"/>
      <c r="E75" s="30" t="str">
        <f>[1]П2!BS10</f>
        <v>до 35 кг</v>
      </c>
      <c r="F75" s="28">
        <f>[1]П2!BS995</f>
        <v>5</v>
      </c>
      <c r="G75" s="30" t="str">
        <f>[1]П2!BM10</f>
        <v>до 35 кг</v>
      </c>
      <c r="H75" s="28">
        <f>[1]П2!BM995</f>
        <v>22</v>
      </c>
      <c r="I75" s="38"/>
    </row>
    <row r="76" spans="2:9">
      <c r="B76" s="41"/>
      <c r="C76" s="41"/>
      <c r="D76" s="28"/>
      <c r="E76" s="30" t="str">
        <f>[1]П2!BT10</f>
        <v>до 40 кг</v>
      </c>
      <c r="F76" s="28">
        <f>[1]П2!BT995</f>
        <v>5</v>
      </c>
      <c r="G76" s="30" t="str">
        <f>[1]П2!BN10</f>
        <v>до 40 кг</v>
      </c>
      <c r="H76" s="28">
        <v>18</v>
      </c>
      <c r="I76" s="38"/>
    </row>
    <row r="77" spans="2:9">
      <c r="B77" s="41"/>
      <c r="C77" s="41"/>
      <c r="D77" s="28"/>
      <c r="E77" s="30" t="str">
        <f>[1]П2!BU10</f>
        <v>св 40 кг</v>
      </c>
      <c r="F77" s="28">
        <f>[1]П2!BU995</f>
        <v>3</v>
      </c>
      <c r="G77" s="30" t="str">
        <f>[1]П2!BO10</f>
        <v>до 45 кг</v>
      </c>
      <c r="H77" s="28">
        <f>[1]П2!BO995</f>
        <v>11</v>
      </c>
      <c r="I77" s="38"/>
    </row>
    <row r="78" spans="2:9">
      <c r="B78" s="41"/>
      <c r="C78" s="41"/>
      <c r="D78" s="28"/>
      <c r="E78" s="30"/>
      <c r="F78" s="28"/>
      <c r="G78" s="30" t="str">
        <f>[1]П2!BP10</f>
        <v>св 45 кг</v>
      </c>
      <c r="H78" s="28">
        <f>[1]П2!BP995</f>
        <v>11</v>
      </c>
      <c r="I78" s="38"/>
    </row>
    <row r="79" spans="2:9">
      <c r="B79" s="31" t="str">
        <f>B61</f>
        <v>13-14 лет</v>
      </c>
      <c r="C79" s="30" t="s">
        <v>23</v>
      </c>
      <c r="D79" s="28">
        <f>F79+H79</f>
        <v>60</v>
      </c>
      <c r="E79" s="30" t="s">
        <v>29</v>
      </c>
      <c r="F79" s="28">
        <f>F80+F81+F82</f>
        <v>10</v>
      </c>
      <c r="G79" s="30" t="s">
        <v>30</v>
      </c>
      <c r="H79" s="28">
        <f>H80+H81+H82+H83</f>
        <v>50</v>
      </c>
      <c r="I79" s="38"/>
    </row>
    <row r="80" spans="2:9">
      <c r="B80" s="30"/>
      <c r="C80" s="39"/>
      <c r="D80" s="28"/>
      <c r="E80" s="30" t="str">
        <f>[1]П2!CC10</f>
        <v>до 45 кг</v>
      </c>
      <c r="F80" s="28">
        <f>[1]П2!CC995</f>
        <v>3</v>
      </c>
      <c r="G80" s="30" t="str">
        <f>[1]П2!BW10</f>
        <v>до 45 кг</v>
      </c>
      <c r="H80" s="40">
        <f>[1]П2!BW995</f>
        <v>22</v>
      </c>
      <c r="I80" s="38"/>
    </row>
    <row r="81" spans="2:9">
      <c r="B81" s="30"/>
      <c r="C81" s="39"/>
      <c r="D81" s="28"/>
      <c r="E81" s="30" t="str">
        <f>[1]П2!CD10</f>
        <v>до 50 кг</v>
      </c>
      <c r="F81" s="28">
        <f>[1]П2!CD995</f>
        <v>3</v>
      </c>
      <c r="G81" s="30" t="str">
        <f>[1]П2!BX10</f>
        <v>до 50 кг</v>
      </c>
      <c r="H81" s="40">
        <v>7</v>
      </c>
      <c r="I81" s="38"/>
    </row>
    <row r="82" spans="2:9">
      <c r="B82" s="30"/>
      <c r="C82" s="39"/>
      <c r="D82" s="28"/>
      <c r="E82" s="30" t="str">
        <f>[1]П2!CE10</f>
        <v>св 50 кг</v>
      </c>
      <c r="F82" s="28">
        <f>[1]П2!CE995</f>
        <v>4</v>
      </c>
      <c r="G82" s="30" t="str">
        <f>[1]П2!BY10</f>
        <v>до 55 кг</v>
      </c>
      <c r="H82" s="40">
        <v>9</v>
      </c>
      <c r="I82" s="38"/>
    </row>
    <row r="83" spans="2:9">
      <c r="B83" s="30"/>
      <c r="C83" s="39"/>
      <c r="D83" s="28"/>
      <c r="E83" s="30"/>
      <c r="F83" s="28"/>
      <c r="G83" s="30" t="str">
        <f>[1]П2!BZ10</f>
        <v>св 55 кг</v>
      </c>
      <c r="H83" s="40">
        <f>[1]П2!BZ995</f>
        <v>12</v>
      </c>
      <c r="I83" s="38"/>
    </row>
    <row r="84" spans="2:9">
      <c r="B84" s="30" t="str">
        <f>B62</f>
        <v>15-17 лет</v>
      </c>
      <c r="C84" s="30" t="s">
        <v>23</v>
      </c>
      <c r="D84" s="28">
        <f>F84+H84</f>
        <v>64</v>
      </c>
      <c r="E84" s="30" t="s">
        <v>29</v>
      </c>
      <c r="F84" s="28">
        <f>F85+F86+F87+F88</f>
        <v>13</v>
      </c>
      <c r="G84" s="30" t="s">
        <v>30</v>
      </c>
      <c r="H84" s="28">
        <f>H85+H86+H87+H88+H89</f>
        <v>51</v>
      </c>
      <c r="I84" s="38"/>
    </row>
    <row r="85" spans="2:9">
      <c r="B85" s="30"/>
      <c r="C85" s="41"/>
      <c r="D85" s="30"/>
      <c r="E85" s="30" t="str">
        <f>[1]П2!CM10</f>
        <v>до 50 кг</v>
      </c>
      <c r="F85" s="28">
        <f>[1]П2!CM995</f>
        <v>3</v>
      </c>
      <c r="G85" s="30" t="str">
        <f>[1]П2!CG10</f>
        <v>до 60 кг</v>
      </c>
      <c r="H85" s="28">
        <f>[1]П2!CG995</f>
        <v>16</v>
      </c>
      <c r="I85" s="38"/>
    </row>
    <row r="86" spans="2:9">
      <c r="B86" s="30"/>
      <c r="C86" s="41"/>
      <c r="D86" s="30"/>
      <c r="E86" s="30" t="str">
        <f>[1]П2!CN10</f>
        <v>до 55 кг</v>
      </c>
      <c r="F86" s="28">
        <f>[1]П2!CN995</f>
        <v>3</v>
      </c>
      <c r="G86" s="30" t="str">
        <f>[1]П2!CH10</f>
        <v>до 65 кг</v>
      </c>
      <c r="H86" s="28">
        <f>[1]П2!CH995</f>
        <v>13</v>
      </c>
      <c r="I86" s="38"/>
    </row>
    <row r="87" spans="2:9">
      <c r="B87" s="30"/>
      <c r="C87" s="41"/>
      <c r="D87" s="30"/>
      <c r="E87" s="30" t="str">
        <f>[1]П2!CO10</f>
        <v>св 55 кг</v>
      </c>
      <c r="F87" s="28">
        <f>[1]П2!CO995</f>
        <v>7</v>
      </c>
      <c r="G87" s="30" t="str">
        <f>[1]П2!CI10</f>
        <v>до 70 кг</v>
      </c>
      <c r="H87" s="28">
        <f>[1]П2!CI995</f>
        <v>11</v>
      </c>
      <c r="I87" s="38"/>
    </row>
    <row r="88" spans="2:9">
      <c r="B88" s="30"/>
      <c r="C88" s="41"/>
      <c r="D88" s="30"/>
      <c r="E88" s="42" t="str">
        <f>[1]П2!CP10</f>
        <v>-</v>
      </c>
      <c r="F88" s="44">
        <f>[1]П2!CP995</f>
        <v>0</v>
      </c>
      <c r="G88" s="30" t="str">
        <f>[1]П2!CJ10</f>
        <v>до 75 кг</v>
      </c>
      <c r="H88" s="28">
        <f>[1]П2!CJ995</f>
        <v>5</v>
      </c>
      <c r="I88" s="38"/>
    </row>
    <row r="89" spans="2:9">
      <c r="B89" s="30"/>
      <c r="C89" s="41"/>
      <c r="D89" s="30"/>
      <c r="E89" s="30"/>
      <c r="F89" s="28"/>
      <c r="G89" s="30" t="str">
        <f>[1]П2!CK10</f>
        <v>св 75 кг</v>
      </c>
      <c r="H89" s="28">
        <f>[1]П2!CK995</f>
        <v>6</v>
      </c>
      <c r="I89" s="38"/>
    </row>
    <row r="90" spans="2:9">
      <c r="B90" s="41" t="s">
        <v>63</v>
      </c>
      <c r="C90" s="41"/>
      <c r="D90" s="28"/>
      <c r="E90" s="41"/>
      <c r="F90" s="45"/>
      <c r="G90" s="30"/>
      <c r="H90" s="28"/>
      <c r="I90" s="38"/>
    </row>
    <row r="91" spans="2:9">
      <c r="B91" s="46"/>
      <c r="C91" s="46"/>
      <c r="D91" s="47"/>
      <c r="E91" s="48"/>
      <c r="F91" s="49"/>
      <c r="G91" s="46"/>
      <c r="H91" s="49"/>
      <c r="I91" s="50"/>
    </row>
    <row r="92" spans="2:9">
      <c r="B92" s="51"/>
      <c r="C92" s="51"/>
      <c r="D92" s="52"/>
      <c r="E92" s="53"/>
      <c r="F92" s="54"/>
      <c r="G92" s="51"/>
      <c r="H92" s="54"/>
      <c r="I92" s="55"/>
    </row>
    <row r="93" spans="2:9">
      <c r="B93" s="51"/>
      <c r="C93" s="51"/>
      <c r="D93" s="52"/>
      <c r="E93" s="53"/>
      <c r="F93" s="54"/>
      <c r="G93" s="51"/>
      <c r="H93" s="54"/>
      <c r="I93" s="55"/>
    </row>
    <row r="94" spans="2:9">
      <c r="B94" s="56"/>
      <c r="C94" s="56"/>
      <c r="D94" s="57"/>
      <c r="E94" s="58"/>
      <c r="F94" s="59"/>
      <c r="G94" s="56"/>
      <c r="H94" s="59"/>
      <c r="I94" s="60"/>
    </row>
    <row r="95" spans="2:9">
      <c r="B95" s="41" t="s">
        <v>64</v>
      </c>
      <c r="C95" s="41"/>
      <c r="D95" s="30"/>
      <c r="E95" s="41"/>
      <c r="F95" s="28"/>
      <c r="G95" s="41" t="str">
        <f>[1]Общ!B7</f>
        <v>Налимов А.В.</v>
      </c>
      <c r="H95" s="28"/>
      <c r="I95" s="38"/>
    </row>
    <row r="96" spans="2:9">
      <c r="B96" s="41"/>
      <c r="C96" s="41"/>
      <c r="D96" s="30"/>
      <c r="E96" s="41"/>
      <c r="F96" s="28"/>
      <c r="G96" s="41"/>
      <c r="H96" s="28"/>
      <c r="I96" s="38"/>
    </row>
    <row r="97" spans="2:9">
      <c r="B97" s="41" t="s">
        <v>65</v>
      </c>
      <c r="C97" s="41"/>
      <c r="D97" s="30"/>
      <c r="E97" s="41"/>
      <c r="F97" s="28"/>
      <c r="G97" s="41" t="str">
        <f>[1]Общ!B8</f>
        <v>Гросман А.М.</v>
      </c>
      <c r="H97" s="28"/>
      <c r="I97" s="38"/>
    </row>
    <row r="98" spans="2:9">
      <c r="B98" s="41"/>
      <c r="C98" s="41"/>
      <c r="D98" s="30"/>
      <c r="E98" s="41"/>
      <c r="F98" s="28"/>
      <c r="G98" s="41"/>
      <c r="H98" s="28"/>
      <c r="I98" s="38"/>
    </row>
    <row r="99" spans="2:9">
      <c r="B99" s="41" t="s">
        <v>66</v>
      </c>
      <c r="C99" s="41"/>
      <c r="D99" s="30"/>
      <c r="E99" s="41"/>
      <c r="F99" s="28"/>
      <c r="G99" s="41" t="str">
        <f>[1]Общ!B9</f>
        <v>Кулигин Н.Н.</v>
      </c>
      <c r="H99" s="28"/>
      <c r="I99" s="38"/>
    </row>
    <row r="100" spans="2:9">
      <c r="B100" s="41"/>
      <c r="C100" s="41"/>
      <c r="D100" s="30"/>
      <c r="E100" s="41"/>
      <c r="F100" s="28"/>
      <c r="G100" s="41"/>
      <c r="H100" s="28"/>
      <c r="I100" s="38"/>
    </row>
    <row r="101" spans="2:9">
      <c r="B101" s="41" t="s">
        <v>67</v>
      </c>
      <c r="C101" s="41"/>
      <c r="D101" s="30"/>
      <c r="E101" s="41"/>
      <c r="F101" s="28"/>
      <c r="G101" s="41" t="str">
        <f>[1]Общ!B10</f>
        <v>Киселёва А.Г.</v>
      </c>
      <c r="H101" s="28"/>
      <c r="I101" s="38"/>
    </row>
    <row r="102" spans="2:9">
      <c r="B102" s="41"/>
      <c r="C102" s="41"/>
      <c r="D102" s="30"/>
      <c r="E102" s="41"/>
      <c r="F102" s="28"/>
      <c r="G102" s="41"/>
      <c r="H102" s="28"/>
      <c r="I102" s="38"/>
    </row>
    <row r="103" spans="2:9">
      <c r="B103" s="41"/>
      <c r="C103" s="41"/>
      <c r="D103" s="30"/>
      <c r="E103" s="41"/>
      <c r="F103" s="28"/>
      <c r="G103" s="41"/>
      <c r="H103" s="28"/>
      <c r="I103" s="38"/>
    </row>
    <row r="104" spans="2:9">
      <c r="B104" s="41"/>
      <c r="C104" s="41"/>
      <c r="D104" s="30"/>
      <c r="E104" s="41"/>
      <c r="F104" s="28"/>
      <c r="G104" s="41"/>
      <c r="H104" s="28"/>
      <c r="I104" s="38"/>
    </row>
    <row r="105" spans="2:9">
      <c r="B105" s="41"/>
      <c r="C105" s="41"/>
      <c r="D105" s="30"/>
      <c r="E105" s="41"/>
      <c r="F105" s="28"/>
      <c r="G105" s="41"/>
      <c r="H105" s="28"/>
      <c r="I105" s="38"/>
    </row>
    <row r="106" spans="2:9">
      <c r="B106" s="41"/>
      <c r="C106" s="41"/>
      <c r="D106" s="30"/>
      <c r="E106" s="41"/>
      <c r="F106" s="28"/>
      <c r="G106" s="41"/>
      <c r="H106" s="28"/>
      <c r="I106" s="38"/>
    </row>
    <row r="107" spans="2:9">
      <c r="B107" s="41"/>
      <c r="C107" s="41"/>
      <c r="D107" s="30"/>
      <c r="E107" s="41"/>
      <c r="F107" s="28"/>
      <c r="G107" s="41"/>
      <c r="H107" s="28"/>
      <c r="I107" s="38"/>
    </row>
    <row r="108" spans="2:9">
      <c r="B108" s="41"/>
      <c r="C108" s="41"/>
      <c r="D108" s="30"/>
      <c r="E108" s="41"/>
      <c r="F108" s="28"/>
      <c r="G108" s="41"/>
      <c r="H108" s="28"/>
      <c r="I108" s="38"/>
    </row>
    <row r="109" spans="2:9">
      <c r="B109" s="41"/>
      <c r="C109" s="41"/>
      <c r="D109" s="30"/>
      <c r="E109" s="41"/>
      <c r="F109" s="28"/>
      <c r="G109" s="41"/>
      <c r="H109" s="28"/>
      <c r="I109" s="38"/>
    </row>
    <row r="110" spans="2:9">
      <c r="B110" s="41"/>
      <c r="C110" s="41"/>
      <c r="D110" s="30"/>
      <c r="E110" s="41"/>
      <c r="F110" s="28"/>
      <c r="G110" s="41"/>
      <c r="H110" s="28"/>
      <c r="I110" s="38"/>
    </row>
    <row r="111" spans="2:9">
      <c r="B111" s="41"/>
      <c r="C111" s="41"/>
      <c r="D111" s="30"/>
      <c r="E111" s="41"/>
      <c r="F111" s="28"/>
      <c r="G111" s="41"/>
      <c r="H111" s="28"/>
      <c r="I111" s="38"/>
    </row>
    <row r="112" spans="2:9">
      <c r="B112" s="61"/>
      <c r="C112" s="61"/>
      <c r="D112" s="61"/>
      <c r="E112" s="61"/>
      <c r="F112" s="61"/>
      <c r="G112" s="61"/>
      <c r="H112" s="61"/>
      <c r="I112" s="38"/>
    </row>
    <row r="113" spans="2:9">
      <c r="B113" s="62"/>
      <c r="C113" s="63"/>
      <c r="D113" s="64"/>
      <c r="E113" s="63"/>
      <c r="F113" s="64"/>
      <c r="G113" s="63"/>
      <c r="H113" s="64"/>
      <c r="I113" s="38"/>
    </row>
    <row r="114" spans="2:9" ht="18.75">
      <c r="B114" s="65"/>
      <c r="C114" s="65"/>
      <c r="D114" s="65"/>
      <c r="E114" s="65"/>
      <c r="F114" s="65"/>
      <c r="G114" s="65"/>
      <c r="H114" s="65"/>
      <c r="I114" s="38"/>
    </row>
    <row r="115" spans="2:9">
      <c r="B115" s="41"/>
      <c r="C115" s="41"/>
      <c r="D115" s="30"/>
      <c r="E115" s="41"/>
      <c r="F115" s="28"/>
      <c r="G115" s="41"/>
      <c r="H115" s="28"/>
      <c r="I115" s="38"/>
    </row>
    <row r="116" spans="2:9">
      <c r="B116" s="41"/>
      <c r="C116" s="41"/>
      <c r="D116" s="30"/>
      <c r="E116" s="41"/>
      <c r="F116" s="28"/>
      <c r="G116" s="41"/>
      <c r="H116" s="28"/>
      <c r="I116" s="38"/>
    </row>
    <row r="117" spans="2:9">
      <c r="B117" s="41"/>
      <c r="C117" s="41"/>
      <c r="D117" s="30"/>
      <c r="E117" s="41"/>
      <c r="F117" s="28"/>
      <c r="G117" s="41"/>
      <c r="H117" s="28"/>
      <c r="I117" s="38"/>
    </row>
    <row r="118" spans="2:9">
      <c r="B118" s="41"/>
      <c r="C118" s="41"/>
      <c r="D118" s="30"/>
      <c r="E118" s="41"/>
      <c r="F118" s="28"/>
      <c r="G118" s="41"/>
      <c r="H118" s="28"/>
      <c r="I118" s="38"/>
    </row>
    <row r="119" spans="2:9">
      <c r="B119" s="41"/>
      <c r="C119" s="41"/>
      <c r="D119" s="30"/>
      <c r="E119" s="41"/>
      <c r="F119" s="28"/>
      <c r="G119" s="41"/>
      <c r="H119" s="28"/>
      <c r="I119" s="38"/>
    </row>
    <row r="120" spans="2:9">
      <c r="B120" s="41"/>
      <c r="C120" s="41"/>
      <c r="D120" s="30"/>
      <c r="E120" s="41"/>
      <c r="F120" s="28"/>
      <c r="G120" s="41"/>
      <c r="H120" s="28"/>
      <c r="I120" s="38"/>
    </row>
    <row r="121" spans="2:9">
      <c r="B121" s="41"/>
      <c r="C121" s="41"/>
      <c r="D121" s="30"/>
      <c r="E121" s="41"/>
      <c r="F121" s="28"/>
      <c r="G121" s="41"/>
      <c r="H121" s="28"/>
      <c r="I121" s="38"/>
    </row>
    <row r="122" spans="2:9">
      <c r="B122" s="41"/>
      <c r="C122" s="41"/>
      <c r="D122" s="30"/>
      <c r="E122" s="41"/>
      <c r="F122" s="28"/>
      <c r="G122" s="41"/>
      <c r="H122" s="28"/>
      <c r="I122" s="38"/>
    </row>
    <row r="123" spans="2:9">
      <c r="B123" s="41"/>
      <c r="C123" s="41"/>
      <c r="D123" s="28"/>
      <c r="E123" s="41"/>
      <c r="F123" s="28"/>
      <c r="G123" s="41"/>
      <c r="H123" s="28"/>
      <c r="I123" s="38"/>
    </row>
    <row r="124" spans="2:9">
      <c r="D124" s="15"/>
    </row>
    <row r="125" spans="2:9">
      <c r="D125" s="15"/>
    </row>
    <row r="126" spans="2:9">
      <c r="D126" s="15"/>
    </row>
    <row r="127" spans="2:9">
      <c r="C127" s="14"/>
      <c r="D127" s="15"/>
      <c r="E127" s="14"/>
      <c r="G127" s="14"/>
    </row>
    <row r="128" spans="2:9">
      <c r="C128" s="14"/>
      <c r="D128" s="15"/>
      <c r="E128" s="14"/>
      <c r="G128" s="14"/>
    </row>
    <row r="129" spans="3:7">
      <c r="C129" s="14"/>
      <c r="D129" s="15"/>
      <c r="E129" s="14"/>
      <c r="G129" s="14"/>
    </row>
    <row r="130" spans="3:7">
      <c r="C130" s="14"/>
      <c r="D130" s="15"/>
      <c r="E130" s="14"/>
      <c r="G130" s="14"/>
    </row>
    <row r="131" spans="3:7">
      <c r="C131" s="14"/>
      <c r="D131" s="15"/>
      <c r="E131" s="14"/>
      <c r="G131" s="14"/>
    </row>
    <row r="132" spans="3:7">
      <c r="C132" s="14"/>
      <c r="D132" s="15"/>
      <c r="E132" s="14"/>
      <c r="G132" s="14"/>
    </row>
    <row r="133" spans="3:7">
      <c r="C133" s="14"/>
      <c r="E133" s="14"/>
      <c r="G133" s="14"/>
    </row>
    <row r="134" spans="3:7">
      <c r="C134" s="14"/>
      <c r="D134" s="15"/>
      <c r="E134" s="14"/>
      <c r="G134" s="14"/>
    </row>
    <row r="135" spans="3:7">
      <c r="C135" s="14"/>
      <c r="D135" s="15"/>
      <c r="E135" s="14"/>
      <c r="G135" s="14"/>
    </row>
    <row r="136" spans="3:7">
      <c r="C136" s="14"/>
      <c r="D136" s="15"/>
      <c r="E136" s="14"/>
      <c r="G136" s="14"/>
    </row>
    <row r="137" spans="3:7">
      <c r="C137" s="14"/>
      <c r="E137" s="14"/>
      <c r="G137" s="14"/>
    </row>
    <row r="138" spans="3:7">
      <c r="C138" s="14"/>
      <c r="E138" s="14"/>
      <c r="G138" s="14"/>
    </row>
    <row r="139" spans="3:7">
      <c r="C139" s="14"/>
      <c r="E139" s="14"/>
      <c r="G139" s="14"/>
    </row>
    <row r="140" spans="3:7">
      <c r="C140" s="14"/>
      <c r="E140" s="14"/>
      <c r="G140" s="14"/>
    </row>
    <row r="141" spans="3:7">
      <c r="C141" s="14"/>
      <c r="E141" s="14"/>
      <c r="G141" s="14"/>
    </row>
    <row r="142" spans="3:7">
      <c r="C142" s="14"/>
      <c r="E142" s="14"/>
      <c r="G142" s="14"/>
    </row>
    <row r="143" spans="3:7">
      <c r="C143" s="14"/>
      <c r="E143" s="14"/>
      <c r="G143" s="14"/>
    </row>
    <row r="144" spans="3:7">
      <c r="C144" s="14"/>
      <c r="E144" s="14"/>
      <c r="G144" s="14"/>
    </row>
    <row r="145" spans="3:7">
      <c r="C145" s="14"/>
      <c r="E145" s="14"/>
      <c r="G145" s="14"/>
    </row>
    <row r="146" spans="3:7">
      <c r="C146" s="14"/>
      <c r="E146" s="14"/>
      <c r="G146" s="14"/>
    </row>
    <row r="147" spans="3:7">
      <c r="C147" s="14"/>
      <c r="E147" s="14"/>
      <c r="G147" s="14"/>
    </row>
    <row r="148" spans="3:7">
      <c r="C148" s="14"/>
      <c r="E148" s="14"/>
      <c r="G148" s="14"/>
    </row>
    <row r="149" spans="3:7">
      <c r="C149" s="14"/>
      <c r="E149" s="14"/>
      <c r="G149" s="14"/>
    </row>
    <row r="150" spans="3:7">
      <c r="C150" s="14"/>
      <c r="E150" s="14"/>
    </row>
    <row r="151" spans="3:7">
      <c r="C151" s="14"/>
      <c r="D151" s="15"/>
      <c r="E151" s="14"/>
    </row>
    <row r="152" spans="3:7">
      <c r="C152" s="14"/>
      <c r="D152" s="15"/>
      <c r="E152" s="14"/>
    </row>
    <row r="153" spans="3:7">
      <c r="C153" s="14"/>
      <c r="D153" s="15"/>
      <c r="E153" s="14"/>
    </row>
    <row r="154" spans="3:7">
      <c r="C154" s="14"/>
      <c r="D154" s="15"/>
      <c r="E154" s="14"/>
    </row>
    <row r="155" spans="3:7">
      <c r="C155" s="14"/>
      <c r="D155" s="15"/>
      <c r="E155" s="14"/>
    </row>
    <row r="156" spans="3:7">
      <c r="C156" s="14"/>
      <c r="D156" s="15"/>
      <c r="E156" s="14"/>
    </row>
    <row r="157" spans="3:7">
      <c r="C157" s="14"/>
      <c r="D157" s="15"/>
      <c r="E157" s="14"/>
    </row>
    <row r="158" spans="3:7">
      <c r="C158" s="14"/>
      <c r="D158" s="15"/>
      <c r="E158" s="14"/>
    </row>
    <row r="159" spans="3:7">
      <c r="C159" s="14"/>
      <c r="E159" s="14"/>
    </row>
  </sheetData>
  <mergeCells count="8">
    <mergeCell ref="B112:H112"/>
    <mergeCell ref="B114:H114"/>
    <mergeCell ref="B1:I1"/>
    <mergeCell ref="B2:I2"/>
    <mergeCell ref="B3:I3"/>
    <mergeCell ref="G4:I4"/>
    <mergeCell ref="B5:H5"/>
    <mergeCell ref="B11:H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Кулигин</dc:creator>
  <cp:lastModifiedBy>Кулигин</cp:lastModifiedBy>
  <dcterms:created xsi:type="dcterms:W3CDTF">2011-11-30T10:31:45Z</dcterms:created>
  <dcterms:modified xsi:type="dcterms:W3CDTF">2011-11-30T10:35:38Z</dcterms:modified>
</cp:coreProperties>
</file>